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55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<sst xmlns="http://schemas.openxmlformats.org/spreadsheetml/2006/main" count="34" uniqueCount="32">
  <si>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Watt</t>
  </si>
  <si>
    <t>Power Cost yearly (7.5 cents/kWHr)</t>
  </si>
  <si>
    <t>kW*Hr consumed</t>
  </si>
  <si>
    <t>Power consumption Cost daily(7.5 cents/kWHr)</t>
  </si>
  <si>
    <t>Estimated Foot*Candles of Light @ 8 feet</t>
  </si>
  <si>
    <t>Lumens of light</t>
  </si>
  <si>
    <t>Annual Savings (USD)</t>
  </si>
  <si>
    <t>Lamps/Fixtures</t>
  </si>
  <si>
    <t>Lumens</t>
  </si>
  <si>
    <t>Lamp Life Hours</t>
  </si>
  <si>
    <t>Lamp/Fixture A</t>
  </si>
  <si>
    <t>Lamp/Fixture B</t>
  </si>
  <si>
    <t>100W A19 (750 lumen)</t>
  </si>
  <si>
    <t>65W A19 (575 lumen)</t>
  </si>
  <si>
    <t>75W A19 (687 lumen)</t>
  </si>
  <si>
    <t>65W BR30 Flood (580 lumen)</t>
  </si>
  <si>
    <t>Number of Lamps/fixtures to compare.</t>
  </si>
  <si>
    <t>Number of hours daily in use.</t>
  </si>
  <si>
    <t>Number of days per week in use.</t>
  </si>
  <si>
    <t>Hours</t>
  </si>
  <si>
    <t>Days</t>
  </si>
  <si>
    <t>c/kW*Hr</t>
  </si>
  <si>
    <t>27W Spiral CFL (1750 lumen)</t>
  </si>
  <si>
    <t>13W Spiral CFL (688 lumen)</t>
  </si>
  <si>
    <t>23W Spiral CFL (1247 lumen)</t>
  </si>
  <si>
    <t>55W SPIRAL CFL (3625 lumen)</t>
  </si>
  <si>
    <t>Wattage CONSUMED</t>
  </si>
  <si>
    <t>Percentage Change In Light Output</t>
  </si>
  <si>
    <t>Cost(in cents) per kWHr of power. (Lubbock is about 7.5)</t>
  </si>
  <si>
    <t>Choose Lamp/Fixture</t>
  </si>
  <si>
    <t>Highbay 4 lamp T54HO</t>
  </si>
  <si>
    <t>Highbay 400W Metal Halide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</si>
</sst>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10" fontId="0" fillId="0" borderId="0" xfId="0" applyNumberFormat="1" applyAlignment="1">
      <alignment/>
    </xf>
    <xf numFmtId="0" fontId="37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zoomScalePageLayoutView="0" workbookViewId="0" topLeftCell="A1">
      <selection activeCell="B23" sqref="B22:B23"/>
    </sheetView>
  </sheetViews>
  <sheetFormatPr defaultColWidth="9.140625" defaultRowHeight="15"/>
  <cols>
    <col min="2" max="2" width="44.8515625" style="0" customWidth="1"/>
    <col min="3" max="3" width="44.00390625" style="0" customWidth="1"/>
    <col min="4" max="4" width="33.00390625" style="0" customWidth="1"/>
    <col min="5" max="5" width="19.421875" style="0" customWidth="1"/>
    <col min="6" max="7" width="11.421875" style="0" customWidth="1"/>
    <col min="8" max="8" width="8.140625" style="0" customWidth="1"/>
    <col min="9" max="9" width="16.8515625" style="0" customWidth="1"/>
  </cols>
  <sheetData>
    <row r="2" ht="15">
      <c r="E2">
        <v>6.5</v>
      </c>
    </row>
    <row r="3" spans="2:5" ht="15">
      <c r="B3" t="s">
        <v>16</v>
      </c>
      <c r="C3" s="11">
        <v>1</v>
      </c>
      <c r="E3">
        <v>7</v>
      </c>
    </row>
    <row r="4" spans="2:5" ht="15">
      <c r="B4" t="s">
        <v>17</v>
      </c>
      <c r="C4" s="11">
        <v>8</v>
      </c>
      <c r="D4" s="4" t="s">
        <v>19</v>
      </c>
      <c r="E4">
        <v>7.5</v>
      </c>
    </row>
    <row r="5" spans="2:5" ht="15">
      <c r="B5" t="s">
        <v>18</v>
      </c>
      <c r="C5" s="11">
        <v>7</v>
      </c>
      <c r="D5" s="4" t="s">
        <v>20</v>
      </c>
      <c r="E5">
        <v>8</v>
      </c>
    </row>
    <row r="6" spans="2:5" ht="15">
      <c r="B6" s="12" t="s">
        <v>28</v>
      </c>
      <c r="C6" s="11">
        <v>7.5</v>
      </c>
      <c r="D6" s="4" t="s">
        <v>21</v>
      </c>
      <c r="E6">
        <v>8.5</v>
      </c>
    </row>
    <row r="7" s="10" customFormat="1" ht="15">
      <c r="E7">
        <v>9</v>
      </c>
    </row>
    <row r="8" s="9" customFormat="1" ht="13.5" customHeight="1">
      <c r="E8">
        <v>9.5</v>
      </c>
    </row>
    <row r="9" spans="3:8" ht="15">
      <c r="C9" t="s">
        <v>10</v>
      </c>
      <c r="D9" t="s">
        <v>11</v>
      </c>
      <c r="E9">
        <v>10</v>
      </c>
      <c r="F9" s="4"/>
      <c r="G9" s="4"/>
      <c r="H9" s="4"/>
    </row>
    <row r="10" spans="3:5" ht="15">
      <c r="C10" s="6" t="s">
        <v>22</v>
      </c>
      <c r="D10" s="6" t="s">
        <v>24</v>
      </c>
      <c r="E10" s="10">
        <v>10.5</v>
      </c>
    </row>
    <row r="11" spans="2:5" ht="15">
      <c r="B11" t="s">
        <v>0</v>
      </c>
      <c r="C11" s="7">
        <f>VLOOKUP(C10,B31:E44,2,FALSE)</f>
        <v>27</v>
      </c>
      <c r="D11" s="8">
        <f>VLOOKUP(D10,B31:E44,2,FALSE)</f>
        <v>23</v>
      </c>
      <c r="E11" s="10">
        <v>11</v>
      </c>
    </row>
    <row r="12" spans="2:5" ht="15">
      <c r="B12" t="s">
        <v>2</v>
      </c>
      <c r="C12">
        <f>C3*C4*C5/1000</f>
        <v>0.056</v>
      </c>
      <c r="D12">
        <f>C3*C4*C5/1000</f>
        <v>0.056</v>
      </c>
      <c r="E12" s="10">
        <v>11.5</v>
      </c>
    </row>
    <row r="13" spans="2:4" ht="15">
      <c r="B13" t="s">
        <v>3</v>
      </c>
      <c r="C13" s="1">
        <f>C6*C12</f>
        <v>0.42</v>
      </c>
      <c r="D13" s="1">
        <f>C6*C12</f>
        <v>0.42</v>
      </c>
    </row>
    <row r="14" spans="2:5" ht="15">
      <c r="B14" t="s">
        <v>1</v>
      </c>
      <c r="C14" s="2">
        <f>C13*365</f>
        <v>153.29999999999998</v>
      </c>
      <c r="D14" s="2">
        <f>D13*365</f>
        <v>153.29999999999998</v>
      </c>
      <c r="E14" s="2"/>
    </row>
    <row r="15" spans="3:5" ht="15">
      <c r="C15" s="2"/>
      <c r="D15" s="2"/>
      <c r="E15" s="2"/>
    </row>
    <row r="17" spans="2:5" ht="15">
      <c r="B17" t="s">
        <v>5</v>
      </c>
      <c r="C17">
        <f>VLOOKUP(C10,B32:E39,4,FALSE)</f>
        <v>1750</v>
      </c>
      <c r="D17">
        <f>VLOOKUP(D10,B32:E39,4,FALSE)</f>
        <v>1247</v>
      </c>
      <c r="E17" s="5"/>
    </row>
    <row r="18" spans="2:4" ht="15">
      <c r="B18" t="s">
        <v>4</v>
      </c>
      <c r="C18">
        <f>C17*(0.111)</f>
        <v>194.25</v>
      </c>
      <c r="D18">
        <f>D17*0.11</f>
        <v>137.17</v>
      </c>
    </row>
    <row r="22" spans="2:3" ht="15">
      <c r="B22" s="3" t="s">
        <v>6</v>
      </c>
      <c r="C22" t="s">
        <v>27</v>
      </c>
    </row>
    <row r="23" spans="2:3" ht="15">
      <c r="B23" s="2">
        <f>C14-D14</f>
        <v>0</v>
      </c>
      <c r="C23" s="3"/>
    </row>
    <row r="28" s="10" customFormat="1" ht="15"/>
    <row r="29" ht="15">
      <c r="A29" s="10"/>
    </row>
    <row r="30" spans="1:5" ht="15">
      <c r="A30" s="10"/>
      <c r="B30" s="4" t="s">
        <v>7</v>
      </c>
      <c r="C30" s="4" t="s">
        <v>26</v>
      </c>
      <c r="D30" s="4" t="s">
        <v>9</v>
      </c>
      <c r="E30" s="4" t="s">
        <v>8</v>
      </c>
    </row>
    <row r="31" spans="1:5" ht="15">
      <c r="A31" s="10"/>
      <c r="B31" s="4" t="s">
        <v>29</v>
      </c>
      <c r="C31" s="4">
        <v>0</v>
      </c>
      <c r="D31" s="4">
        <v>0</v>
      </c>
      <c r="E31" s="4">
        <v>0</v>
      </c>
    </row>
    <row r="32" spans="2:5" ht="15">
      <c r="B32" t="s">
        <v>22</v>
      </c>
      <c r="C32">
        <v>27</v>
      </c>
      <c r="D32">
        <v>10000</v>
      </c>
      <c r="E32">
        <v>1750</v>
      </c>
    </row>
    <row r="33" spans="2:5" ht="15">
      <c r="B33" t="s">
        <v>23</v>
      </c>
      <c r="C33">
        <v>13</v>
      </c>
      <c r="D33">
        <v>8000</v>
      </c>
      <c r="E33">
        <v>688</v>
      </c>
    </row>
    <row r="34" spans="2:5" ht="15">
      <c r="B34" t="s">
        <v>24</v>
      </c>
      <c r="C34">
        <v>23</v>
      </c>
      <c r="D34">
        <v>8000</v>
      </c>
      <c r="E34">
        <v>1247</v>
      </c>
    </row>
    <row r="35" spans="2:5" ht="15">
      <c r="B35" t="s">
        <v>25</v>
      </c>
      <c r="C35">
        <v>55</v>
      </c>
      <c r="D35">
        <v>9256</v>
      </c>
      <c r="E35">
        <v>3625</v>
      </c>
    </row>
    <row r="36" spans="2:5" ht="15">
      <c r="B36" t="s">
        <v>12</v>
      </c>
      <c r="C36">
        <v>100</v>
      </c>
      <c r="D36">
        <v>1750</v>
      </c>
      <c r="E36">
        <v>750</v>
      </c>
    </row>
    <row r="37" spans="2:5" ht="15">
      <c r="B37" t="s">
        <v>13</v>
      </c>
      <c r="C37">
        <v>65</v>
      </c>
      <c r="D37">
        <v>3000</v>
      </c>
      <c r="E37">
        <v>575</v>
      </c>
    </row>
    <row r="38" spans="2:5" ht="15">
      <c r="B38" t="s">
        <v>14</v>
      </c>
      <c r="C38">
        <v>75</v>
      </c>
      <c r="D38">
        <v>2250</v>
      </c>
      <c r="E38">
        <v>687</v>
      </c>
    </row>
    <row r="39" spans="2:5" ht="15">
      <c r="B39" t="s">
        <v>15</v>
      </c>
      <c r="C39">
        <v>65</v>
      </c>
      <c r="D39">
        <v>4000</v>
      </c>
      <c r="E39">
        <v>580</v>
      </c>
    </row>
    <row r="40" spans="1:4" ht="15">
      <c r="A40" s="10"/>
      <c r="B40" t="s">
        <v>30</v>
      </c>
      <c r="C40">
        <v>121</v>
      </c>
      <c r="D40">
        <v>6000</v>
      </c>
    </row>
    <row r="41" spans="1:3" ht="15">
      <c r="A41" s="10"/>
      <c r="B41" t="s">
        <v>31</v>
      </c>
      <c r="C41">
        <v>460</v>
      </c>
    </row>
    <row r="42" ht="15">
      <c r="A42" s="10"/>
    </row>
  </sheetData>
  <sheetProtection/>
  <dataValidations count="5">
    <dataValidation type="list" allowBlank="1" showInputMessage="1" showErrorMessage="1" sqref="C10:D10">
      <formula1>$B$32:$B$39</formula1>
    </dataValidation>
    <dataValidation type="whole" allowBlank="1" showInputMessage="1" showErrorMessage="1" prompt="Enter the quantity of lamps/fixtures to compare." sqref="C3">
      <formula1>1</formula1>
      <formula2>100</formula2>
    </dataValidation>
    <dataValidation type="whole" allowBlank="1" showInputMessage="1" showErrorMessage="1" prompt="Enter time in hours daily the lamp/fixture will be in use." sqref="C4">
      <formula1>1</formula1>
      <formula2>24</formula2>
    </dataValidation>
    <dataValidation type="whole" allowBlank="1" showInputMessage="1" showErrorMessage="1" prompt="Enter the number of days during a typical week the lamp will be used." sqref="C5">
      <formula1>1</formula1>
      <formula2>7</formula2>
    </dataValidation>
    <dataValidation type="list" allowBlank="1" showInputMessage="1" showErrorMessage="1" prompt="Choose the average cost per kW*Hr of power as purchaced from the Power Company." sqref="C6">
      <formula1>$E$2:$E$12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ARMSTRONG</dc:creator>
  <cp:keywords/>
  <dc:description/>
  <cp:lastModifiedBy>ARMSTRONG</cp:lastModifiedBy>
  <dcterms:created xsi:type="dcterms:W3CDTF">2010-05-14T16:06:33Z</dcterms:created>
  <dcterms:modified xsi:type="dcterms:W3CDTF">2010-05-20T21:00:00Z</dcterms:modified>
  <cp:category/>
  <cp:version/>
  <cp:contentType/>
  <cp:contentStatus/>
</cp:coreProperties>
</file>